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deelde drives\QUIET NEDERLAND\Jaarstukken\Jaarstukken QCs\2022\"/>
    </mc:Choice>
  </mc:AlternateContent>
  <xr:revisionPtr revIDLastSave="0" documentId="8_{83ACB167-3C4F-44DD-8924-250FEBBBF2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alisatie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3" l="1"/>
  <c r="B28" i="3"/>
  <c r="B58" i="3" l="1"/>
  <c r="B11" i="3" s="1"/>
  <c r="B22" i="3"/>
  <c r="P17" i="3"/>
  <c r="K15" i="3"/>
  <c r="K10" i="3"/>
  <c r="D55" i="3"/>
  <c r="D26" i="3"/>
  <c r="I10" i="3"/>
  <c r="K17" i="3" l="1"/>
  <c r="B60" i="3"/>
  <c r="B7" i="3"/>
  <c r="B13" i="3" s="1"/>
  <c r="B17" i="3" s="1"/>
  <c r="I15" i="3"/>
  <c r="I17" i="3" s="1"/>
  <c r="E58" i="3"/>
  <c r="E60" i="3" s="1"/>
  <c r="E22" i="3" l="1"/>
  <c r="D43" i="3"/>
  <c r="D41" i="3"/>
  <c r="D33" i="3"/>
  <c r="D28" i="3" l="1"/>
  <c r="D7" i="3" s="1"/>
  <c r="D54" i="3"/>
  <c r="D34" i="3"/>
  <c r="C58" i="3"/>
  <c r="C11" i="3" s="1"/>
  <c r="D22" i="3"/>
  <c r="C22" i="3"/>
  <c r="C7" i="3" l="1"/>
  <c r="C13" i="3" s="1"/>
  <c r="C17" i="3" s="1"/>
  <c r="D58" i="3"/>
  <c r="D11" i="3" s="1"/>
  <c r="C60" i="3"/>
  <c r="D13" i="3" l="1"/>
  <c r="D17" i="3" s="1"/>
  <c r="D60" i="3"/>
  <c r="N17" i="3" l="1"/>
</calcChain>
</file>

<file path=xl/sharedStrings.xml><?xml version="1.0" encoding="utf-8"?>
<sst xmlns="http://schemas.openxmlformats.org/spreadsheetml/2006/main" count="73" uniqueCount="58">
  <si>
    <t xml:space="preserve"> </t>
  </si>
  <si>
    <t>WINST EN VERLIESREKENING</t>
  </si>
  <si>
    <t>OMZET</t>
  </si>
  <si>
    <t>KOSTEN</t>
  </si>
  <si>
    <t>Overige bedrijfskosten</t>
  </si>
  <si>
    <t>Subtotaal</t>
  </si>
  <si>
    <t>Omzetten</t>
  </si>
  <si>
    <t>Secretariaatskosten</t>
  </si>
  <si>
    <t>Drukwerk</t>
  </si>
  <si>
    <t>Overige projecten</t>
  </si>
  <si>
    <t>subtotaal</t>
  </si>
  <si>
    <t>Accountantskosten/adm. Kosten</t>
  </si>
  <si>
    <t>Representatiekosten</t>
  </si>
  <si>
    <t>Totaal resultaat</t>
  </si>
  <si>
    <t>TOELICHTING</t>
  </si>
  <si>
    <t>Periodieke activiteiten</t>
  </si>
  <si>
    <t xml:space="preserve">Begroting </t>
  </si>
  <si>
    <t>Bestuurskosten/Vergaderkosten</t>
  </si>
  <si>
    <t>Realisatie</t>
  </si>
  <si>
    <t xml:space="preserve">Kosten website </t>
  </si>
  <si>
    <t>Subsidies / Donaties</t>
  </si>
  <si>
    <t>Vergunningskosten</t>
  </si>
  <si>
    <t>Kosten Rabobank</t>
  </si>
  <si>
    <t>Telefoonkosten</t>
  </si>
  <si>
    <t>Project: Borg camping Sociaal Solidair</t>
  </si>
  <si>
    <t xml:space="preserve">RESULTAAT </t>
  </si>
  <si>
    <t>Project: Speeltuinvereniging Philipsdorp</t>
  </si>
  <si>
    <t>Liquide middelen (bank)</t>
  </si>
  <si>
    <t xml:space="preserve">Verschil/Correcties Mollie Payment </t>
  </si>
  <si>
    <t xml:space="preserve">Kosten Mollie Payment </t>
  </si>
  <si>
    <t>Aanschaf Zebra printer</t>
  </si>
  <si>
    <t>ACTIVA</t>
  </si>
  <si>
    <t>PASSIVA</t>
  </si>
  <si>
    <t>Vlottende activa</t>
  </si>
  <si>
    <t>Eigen vermogen</t>
  </si>
  <si>
    <t>Vorderingen</t>
  </si>
  <si>
    <t>Algemene reserve</t>
  </si>
  <si>
    <t>Nog te ontvangen bedragen</t>
  </si>
  <si>
    <t>Liquide middelen</t>
  </si>
  <si>
    <t>Rabobank zakelijke rekening</t>
  </si>
  <si>
    <t>TOTAAL</t>
  </si>
  <si>
    <t>Borg camping Sociaal Solidair</t>
  </si>
  <si>
    <t>Borg camping Sociaal Solidair 'AF'</t>
  </si>
  <si>
    <t>Kortlopende schulden</t>
  </si>
  <si>
    <t>Resultaat 2022 Quiet Eindhoven</t>
  </si>
  <si>
    <t>Balans per 31 december 2022</t>
  </si>
  <si>
    <t>Subsidies / Donaties (22,24)</t>
  </si>
  <si>
    <t>Kansfonds Project: "Oei, ik groei" (23)</t>
  </si>
  <si>
    <t>Afdracht Quiet Nederland (7,8,11,18)</t>
  </si>
  <si>
    <t>Kantoor en porti kosten (1,9,14)</t>
  </si>
  <si>
    <t>Project: Huur camping Sociaal Solidair (6)</t>
  </si>
  <si>
    <t>Project: Camping boodschappenbonnen (13,17)</t>
  </si>
  <si>
    <t>Project: 21-9 Huur camping Sociaal Solidair (12)</t>
  </si>
  <si>
    <t>Project: Libema Park Dierenrijk (2,3)</t>
  </si>
  <si>
    <t>Project: Oei, ik groei (10,16,19)</t>
  </si>
  <si>
    <t>Project ledenwerving (4,5,15)</t>
  </si>
  <si>
    <t>Diverse algemene kosten (21)</t>
  </si>
  <si>
    <t>Aanschaf Refurbished 2 stuks Iphone 11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</si>
</sst>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46">
    <xf numFmtId="0" fontId="0" fillId="0" borderId="0" xfId="0"/>
    <xf numFmtId="0" fontId="0" fillId="0" borderId="1" xfId="0" applyBorder="1"/>
    <xf numFmtId="0" fontId="3" fillId="0" borderId="4" xfId="0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5" fillId="0" borderId="0" xfId="0" applyFont="1"/>
    <xf numFmtId="0" fontId="2" fillId="0" borderId="4" xfId="0" applyFont="1" applyBorder="1"/>
    <xf numFmtId="0" fontId="0" fillId="0" borderId="0" xfId="0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3" fillId="0" borderId="17" xfId="0" applyFont="1" applyBorder="1"/>
    <xf numFmtId="0" fontId="4" fillId="0" borderId="4" xfId="0" applyFont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4" fontId="0" fillId="0" borderId="0" xfId="0" applyNumberFormat="1"/>
    <xf numFmtId="164" fontId="3" fillId="0" borderId="7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center"/>
    </xf>
    <xf numFmtId="44" fontId="7" fillId="3" borderId="19" xfId="0" applyNumberFormat="1" applyFont="1" applyFill="1" applyBorder="1" applyAlignment="1">
      <alignment horizontal="center"/>
    </xf>
    <xf numFmtId="44" fontId="0" fillId="3" borderId="19" xfId="0" applyNumberFormat="1" applyFill="1" applyBorder="1" applyAlignment="1">
      <alignment horizontal="center"/>
    </xf>
    <xf numFmtId="44" fontId="0" fillId="3" borderId="13" xfId="0" applyNumberFormat="1" applyFill="1" applyBorder="1" applyAlignment="1">
      <alignment horizontal="center"/>
    </xf>
    <xf numFmtId="44" fontId="0" fillId="3" borderId="9" xfId="0" applyNumberFormat="1" applyFill="1" applyBorder="1" applyAlignment="1">
      <alignment horizontal="center"/>
    </xf>
    <xf numFmtId="44" fontId="8" fillId="2" borderId="18" xfId="0" applyNumberFormat="1" applyFont="1" applyFill="1" applyBorder="1" applyAlignment="1">
      <alignment horizontal="center"/>
    </xf>
    <xf numFmtId="44" fontId="6" fillId="3" borderId="13" xfId="0" applyNumberFormat="1" applyFont="1" applyFill="1" applyBorder="1" applyAlignment="1">
      <alignment horizontal="center"/>
    </xf>
    <xf numFmtId="44" fontId="0" fillId="3" borderId="2" xfId="0" applyNumberFormat="1" applyFill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21" xfId="0" applyFont="1" applyBorder="1"/>
    <xf numFmtId="164" fontId="3" fillId="0" borderId="22" xfId="1" applyNumberFormat="1" applyFont="1" applyFill="1" applyBorder="1"/>
    <xf numFmtId="164" fontId="3" fillId="3" borderId="1" xfId="0" applyNumberFormat="1" applyFont="1" applyFill="1" applyBorder="1"/>
    <xf numFmtId="0" fontId="13" fillId="0" borderId="2" xfId="0" applyFont="1" applyBorder="1"/>
    <xf numFmtId="164" fontId="9" fillId="0" borderId="22" xfId="1" applyNumberFormat="1" applyFont="1" applyFill="1" applyBorder="1" applyAlignment="1">
      <alignment horizontal="center"/>
    </xf>
    <xf numFmtId="164" fontId="9" fillId="3" borderId="1" xfId="1" applyNumberFormat="1" applyFont="1" applyFill="1" applyBorder="1" applyAlignment="1">
      <alignment horizontal="left"/>
    </xf>
    <xf numFmtId="164" fontId="9" fillId="3" borderId="22" xfId="1" applyNumberFormat="1" applyFont="1" applyFill="1" applyBorder="1" applyAlignment="1">
      <alignment horizontal="left"/>
    </xf>
    <xf numFmtId="0" fontId="0" fillId="0" borderId="2" xfId="0" applyBorder="1"/>
    <xf numFmtId="164" fontId="9" fillId="0" borderId="22" xfId="1" applyNumberFormat="1" applyFont="1" applyFill="1" applyBorder="1"/>
    <xf numFmtId="164" fontId="0" fillId="3" borderId="1" xfId="0" applyNumberFormat="1" applyFill="1" applyBorder="1"/>
    <xf numFmtId="164" fontId="0" fillId="3" borderId="22" xfId="0" applyNumberFormat="1" applyFill="1" applyBorder="1"/>
    <xf numFmtId="0" fontId="1" fillId="0" borderId="2" xfId="0" applyFont="1" applyBorder="1"/>
    <xf numFmtId="0" fontId="0" fillId="3" borderId="1" xfId="0" applyFill="1" applyBorder="1"/>
    <xf numFmtId="164" fontId="9" fillId="0" borderId="6" xfId="1" applyNumberFormat="1" applyFont="1" applyFill="1" applyBorder="1"/>
    <xf numFmtId="0" fontId="3" fillId="0" borderId="2" xfId="0" applyFont="1" applyBorder="1"/>
    <xf numFmtId="164" fontId="3" fillId="0" borderId="23" xfId="1" applyNumberFormat="1" applyFont="1" applyFill="1" applyBorder="1"/>
    <xf numFmtId="164" fontId="3" fillId="3" borderId="23" xfId="0" applyNumberFormat="1" applyFont="1" applyFill="1" applyBorder="1"/>
    <xf numFmtId="0" fontId="0" fillId="0" borderId="3" xfId="0" applyBorder="1"/>
    <xf numFmtId="164" fontId="9" fillId="0" borderId="24" xfId="1" applyNumberFormat="1" applyFont="1" applyFill="1" applyBorder="1"/>
    <xf numFmtId="164" fontId="0" fillId="3" borderId="5" xfId="0" applyNumberFormat="1" applyFill="1" applyBorder="1"/>
    <xf numFmtId="164" fontId="0" fillId="3" borderId="24" xfId="0" applyNumberFormat="1" applyFill="1" applyBorder="1"/>
    <xf numFmtId="0" fontId="4" fillId="3" borderId="7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164" fontId="0" fillId="2" borderId="26" xfId="0" applyNumberFormat="1" applyFill="1" applyBorder="1" applyAlignment="1">
      <alignment horizontal="center"/>
    </xf>
    <xf numFmtId="44" fontId="14" fillId="3" borderId="19" xfId="0" applyNumberFormat="1" applyFont="1" applyFill="1" applyBorder="1" applyAlignment="1">
      <alignment horizontal="center"/>
    </xf>
    <xf numFmtId="0" fontId="4" fillId="3" borderId="7" xfId="0" applyFont="1" applyFill="1" applyBorder="1"/>
    <xf numFmtId="44" fontId="8" fillId="0" borderId="3" xfId="0" applyNumberFormat="1" applyFont="1" applyBorder="1" applyAlignment="1">
      <alignment horizontal="center"/>
    </xf>
    <xf numFmtId="164" fontId="9" fillId="0" borderId="0" xfId="1" applyNumberFormat="1" applyFont="1" applyFill="1" applyBorder="1"/>
    <xf numFmtId="164" fontId="3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164" fontId="9" fillId="0" borderId="29" xfId="1" applyNumberFormat="1" applyFont="1" applyFill="1" applyBorder="1"/>
    <xf numFmtId="164" fontId="9" fillId="0" borderId="30" xfId="1" applyNumberFormat="1" applyFont="1" applyFill="1" applyBorder="1"/>
    <xf numFmtId="0" fontId="0" fillId="0" borderId="7" xfId="0" applyBorder="1"/>
    <xf numFmtId="0" fontId="2" fillId="0" borderId="16" xfId="0" applyFont="1" applyBorder="1"/>
    <xf numFmtId="164" fontId="1" fillId="0" borderId="22" xfId="1" applyNumberFormat="1" applyFont="1" applyBorder="1" applyAlignment="1">
      <alignment horizontal="left"/>
    </xf>
    <xf numFmtId="0" fontId="0" fillId="0" borderId="22" xfId="0" applyBorder="1"/>
    <xf numFmtId="0" fontId="1" fillId="0" borderId="22" xfId="0" applyFont="1" applyBorder="1"/>
    <xf numFmtId="0" fontId="3" fillId="0" borderId="22" xfId="0" applyFont="1" applyBorder="1"/>
    <xf numFmtId="0" fontId="0" fillId="0" borderId="24" xfId="0" applyBorder="1"/>
    <xf numFmtId="164" fontId="3" fillId="3" borderId="4" xfId="0" applyNumberFormat="1" applyFont="1" applyFill="1" applyBorder="1"/>
    <xf numFmtId="164" fontId="3" fillId="3" borderId="27" xfId="0" applyNumberFormat="1" applyFont="1" applyFill="1" applyBorder="1"/>
    <xf numFmtId="164" fontId="3" fillId="3" borderId="0" xfId="1" applyNumberFormat="1" applyFont="1" applyFill="1" applyBorder="1"/>
    <xf numFmtId="164" fontId="3" fillId="3" borderId="22" xfId="1" applyNumberFormat="1" applyFont="1" applyFill="1" applyBorder="1"/>
    <xf numFmtId="164" fontId="9" fillId="3" borderId="0" xfId="1" applyNumberFormat="1" applyFont="1" applyFill="1" applyBorder="1" applyAlignment="1">
      <alignment horizontal="center"/>
    </xf>
    <xf numFmtId="164" fontId="9" fillId="3" borderId="22" xfId="1" applyNumberFormat="1" applyFont="1" applyFill="1" applyBorder="1" applyAlignment="1">
      <alignment horizontal="center"/>
    </xf>
    <xf numFmtId="164" fontId="9" fillId="3" borderId="0" xfId="1" applyNumberFormat="1" applyFont="1" applyFill="1" applyBorder="1"/>
    <xf numFmtId="164" fontId="9" fillId="3" borderId="22" xfId="1" applyNumberFormat="1" applyFont="1" applyFill="1" applyBorder="1"/>
    <xf numFmtId="164" fontId="9" fillId="3" borderId="6" xfId="1" applyNumberFormat="1" applyFont="1" applyFill="1" applyBorder="1"/>
    <xf numFmtId="164" fontId="9" fillId="3" borderId="29" xfId="1" applyNumberFormat="1" applyFont="1" applyFill="1" applyBorder="1"/>
    <xf numFmtId="164" fontId="3" fillId="3" borderId="23" xfId="1" applyNumberFormat="1" applyFont="1" applyFill="1" applyBorder="1"/>
    <xf numFmtId="164" fontId="9" fillId="3" borderId="30" xfId="1" applyNumberFormat="1" applyFont="1" applyFill="1" applyBorder="1"/>
    <xf numFmtId="164" fontId="9" fillId="3" borderId="24" xfId="1" applyNumberFormat="1" applyFont="1" applyFill="1" applyBorder="1"/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44" fontId="0" fillId="0" borderId="7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28" xfId="0" applyNumberForma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44" fontId="14" fillId="0" borderId="2" xfId="0" applyNumberFormat="1" applyFont="1" applyBorder="1" applyAlignment="1">
      <alignment horizontal="center"/>
    </xf>
    <xf numFmtId="44" fontId="7" fillId="0" borderId="2" xfId="0" applyNumberFormat="1" applyFont="1" applyBorder="1" applyAlignment="1">
      <alignment horizontal="center"/>
    </xf>
    <xf numFmtId="164" fontId="15" fillId="0" borderId="28" xfId="0" applyNumberFormat="1" applyFont="1" applyBorder="1" applyAlignment="1">
      <alignment horizontal="center"/>
    </xf>
    <xf numFmtId="0" fontId="2" fillId="0" borderId="5" xfId="0" applyFont="1" applyBorder="1"/>
    <xf numFmtId="164" fontId="0" fillId="0" borderId="22" xfId="0" applyNumberFormat="1" applyBorder="1"/>
    <xf numFmtId="164" fontId="0" fillId="0" borderId="1" xfId="0" applyNumberFormat="1" applyBorder="1"/>
    <xf numFmtId="164" fontId="3" fillId="0" borderId="1" xfId="0" applyNumberFormat="1" applyFont="1" applyBorder="1"/>
    <xf numFmtId="164" fontId="3" fillId="0" borderId="23" xfId="0" applyNumberFormat="1" applyFont="1" applyBorder="1"/>
    <xf numFmtId="44" fontId="0" fillId="3" borderId="11" xfId="0" applyNumberFormat="1" applyFill="1" applyBorder="1" applyAlignment="1">
      <alignment horizontal="center"/>
    </xf>
    <xf numFmtId="44" fontId="0" fillId="3" borderId="8" xfId="0" applyNumberFormat="1" applyFill="1" applyBorder="1" applyAlignment="1">
      <alignment horizontal="center"/>
    </xf>
    <xf numFmtId="44" fontId="0" fillId="2" borderId="31" xfId="0" applyNumberFormat="1" applyFill="1" applyBorder="1" applyAlignment="1">
      <alignment horizontal="center"/>
    </xf>
    <xf numFmtId="0" fontId="4" fillId="3" borderId="4" xfId="0" applyFont="1" applyFill="1" applyBorder="1"/>
    <xf numFmtId="0" fontId="4" fillId="3" borderId="15" xfId="0" applyFont="1" applyFill="1" applyBorder="1" applyAlignment="1">
      <alignment horizontal="center"/>
    </xf>
    <xf numFmtId="44" fontId="0" fillId="3" borderId="26" xfId="0" applyNumberFormat="1" applyFill="1" applyBorder="1" applyAlignment="1">
      <alignment horizontal="center"/>
    </xf>
    <xf numFmtId="44" fontId="6" fillId="3" borderId="32" xfId="0" applyNumberFormat="1" applyFont="1" applyFill="1" applyBorder="1" applyAlignment="1">
      <alignment horizontal="center"/>
    </xf>
    <xf numFmtId="44" fontId="14" fillId="3" borderId="33" xfId="0" applyNumberFormat="1" applyFont="1" applyFill="1" applyBorder="1" applyAlignment="1">
      <alignment horizontal="center"/>
    </xf>
    <xf numFmtId="44" fontId="7" fillId="3" borderId="33" xfId="0" applyNumberFormat="1" applyFont="1" applyFill="1" applyBorder="1" applyAlignment="1">
      <alignment horizontal="center"/>
    </xf>
    <xf numFmtId="44" fontId="0" fillId="3" borderId="33" xfId="0" applyNumberFormat="1" applyFill="1" applyBorder="1" applyAlignment="1">
      <alignment horizontal="center"/>
    </xf>
    <xf numFmtId="44" fontId="0" fillId="3" borderId="32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8" fillId="2" borderId="17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4" fontId="0" fillId="2" borderId="34" xfId="0" applyNumberFormat="1" applyFill="1" applyBorder="1" applyAlignment="1">
      <alignment horizontal="center"/>
    </xf>
    <xf numFmtId="44" fontId="6" fillId="2" borderId="35" xfId="0" applyNumberFormat="1" applyFont="1" applyFill="1" applyBorder="1" applyAlignment="1">
      <alignment horizontal="center"/>
    </xf>
    <xf numFmtId="44" fontId="0" fillId="0" borderId="31" xfId="0" applyNumberFormat="1" applyBorder="1" applyAlignment="1">
      <alignment horizontal="center"/>
    </xf>
    <xf numFmtId="44" fontId="0" fillId="2" borderId="36" xfId="0" applyNumberFormat="1" applyFill="1" applyBorder="1" applyAlignment="1">
      <alignment horizontal="center"/>
    </xf>
    <xf numFmtId="44" fontId="0" fillId="2" borderId="35" xfId="0" applyNumberFormat="1" applyFill="1" applyBorder="1" applyAlignment="1">
      <alignment horizontal="center"/>
    </xf>
    <xf numFmtId="44" fontId="0" fillId="2" borderId="22" xfId="0" applyNumberFormat="1" applyFill="1" applyBorder="1" applyAlignment="1">
      <alignment horizontal="center"/>
    </xf>
    <xf numFmtId="44" fontId="8" fillId="2" borderId="37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5"/>
  <sheetViews>
    <sheetView tabSelected="1" zoomScale="80" zoomScaleNormal="80" workbookViewId="0">
      <selection activeCell="B56" sqref="B56"/>
    </sheetView>
  </sheetViews>
  <sheetFormatPr defaultRowHeight="14.4" x14ac:dyDescent="0.3"/>
  <cols>
    <col min="1" max="1" width="47.88671875" bestFit="1" customWidth="1"/>
    <col min="2" max="2" width="13.109375" bestFit="1" customWidth="1"/>
    <col min="3" max="3" width="13.88671875" bestFit="1" customWidth="1"/>
    <col min="4" max="4" width="12.5546875" bestFit="1" customWidth="1"/>
    <col min="5" max="6" width="12.5546875" customWidth="1"/>
    <col min="7" max="7" width="35" bestFit="1" customWidth="1"/>
    <col min="8" max="8" width="12" customWidth="1"/>
    <col min="9" max="9" width="12.88671875" bestFit="1" customWidth="1"/>
    <col min="10" max="11" width="12.88671875" customWidth="1"/>
    <col min="12" max="12" width="20.88671875" bestFit="1" customWidth="1"/>
    <col min="13" max="13" width="12.33203125" customWidth="1"/>
    <col min="14" max="14" width="12.5546875" customWidth="1"/>
    <col min="15" max="15" width="12.88671875" bestFit="1" customWidth="1"/>
    <col min="16" max="16" width="12.44140625" customWidth="1"/>
  </cols>
  <sheetData>
    <row r="1" spans="1:16" ht="21" x14ac:dyDescent="0.4">
      <c r="A1" s="9" t="s">
        <v>44</v>
      </c>
      <c r="B1" s="9"/>
      <c r="C1" s="9"/>
      <c r="D1" s="9"/>
      <c r="E1" s="9"/>
      <c r="F1" s="9"/>
      <c r="G1" s="9" t="s">
        <v>45</v>
      </c>
      <c r="H1" s="38"/>
      <c r="I1" s="39"/>
      <c r="J1" s="39"/>
      <c r="K1" s="39"/>
      <c r="L1" s="39"/>
      <c r="M1" s="39"/>
      <c r="N1" s="39"/>
      <c r="O1" s="40"/>
    </row>
    <row r="2" spans="1:16" ht="15" thickBot="1" x14ac:dyDescent="0.35">
      <c r="O2" s="41"/>
    </row>
    <row r="3" spans="1:16" ht="18.600000000000001" thickBot="1" x14ac:dyDescent="0.4">
      <c r="A3" s="5" t="s">
        <v>1</v>
      </c>
      <c r="B3" s="63" t="s">
        <v>18</v>
      </c>
      <c r="C3" s="17" t="s">
        <v>16</v>
      </c>
      <c r="D3" s="63" t="s">
        <v>18</v>
      </c>
      <c r="E3" s="103" t="s">
        <v>18</v>
      </c>
      <c r="F3" s="27"/>
      <c r="G3" s="42" t="s">
        <v>31</v>
      </c>
      <c r="H3" s="142">
        <v>44926</v>
      </c>
      <c r="I3" s="143"/>
      <c r="J3" s="144">
        <v>44561</v>
      </c>
      <c r="K3" s="145"/>
      <c r="L3" s="84" t="s">
        <v>32</v>
      </c>
      <c r="M3" s="142">
        <v>44926</v>
      </c>
      <c r="N3" s="143"/>
      <c r="O3" s="144">
        <v>44561</v>
      </c>
      <c r="P3" s="145"/>
    </row>
    <row r="4" spans="1:16" ht="18.600000000000001" thickBot="1" x14ac:dyDescent="0.4">
      <c r="A4" s="6"/>
      <c r="B4" s="64">
        <v>2022</v>
      </c>
      <c r="C4" s="22">
        <v>2022</v>
      </c>
      <c r="D4" s="64">
        <v>2021</v>
      </c>
      <c r="E4" s="104">
        <v>2020</v>
      </c>
      <c r="F4" s="27"/>
      <c r="G4" s="83"/>
      <c r="H4" s="92"/>
      <c r="I4" s="93"/>
      <c r="J4" s="79"/>
      <c r="K4" s="43"/>
      <c r="M4" s="90"/>
      <c r="N4" s="91"/>
      <c r="O4" s="79"/>
      <c r="P4" s="43"/>
    </row>
    <row r="5" spans="1:16" ht="15.6" x14ac:dyDescent="0.3">
      <c r="A5" s="2" t="s">
        <v>2</v>
      </c>
      <c r="B5" s="65"/>
      <c r="C5" s="20"/>
      <c r="D5" s="65"/>
      <c r="E5" s="20"/>
      <c r="F5" s="28"/>
      <c r="G5" s="45" t="s">
        <v>33</v>
      </c>
      <c r="H5" s="94"/>
      <c r="I5" s="95" t="s">
        <v>0</v>
      </c>
      <c r="J5" s="80"/>
      <c r="K5" s="46" t="s">
        <v>0</v>
      </c>
      <c r="L5" s="85" t="s">
        <v>34</v>
      </c>
      <c r="M5" s="47"/>
      <c r="N5" s="48"/>
      <c r="O5" s="80"/>
      <c r="P5" s="46" t="s">
        <v>0</v>
      </c>
    </row>
    <row r="6" spans="1:16" x14ac:dyDescent="0.3">
      <c r="A6" s="1"/>
      <c r="B6" s="66"/>
      <c r="C6" s="21"/>
      <c r="D6" s="66"/>
      <c r="E6" s="21"/>
      <c r="F6" s="29"/>
      <c r="G6" s="49"/>
      <c r="H6" s="96"/>
      <c r="I6" s="97"/>
      <c r="J6" s="78"/>
      <c r="K6" s="50"/>
      <c r="L6" s="86"/>
      <c r="M6" s="51"/>
      <c r="N6" s="52"/>
      <c r="O6" s="78"/>
      <c r="P6" s="50"/>
    </row>
    <row r="7" spans="1:16" x14ac:dyDescent="0.3">
      <c r="A7" s="1" t="s">
        <v>20</v>
      </c>
      <c r="B7" s="66">
        <f>B28</f>
        <v>53732.15</v>
      </c>
      <c r="C7" s="23">
        <f>+C26</f>
        <v>23000</v>
      </c>
      <c r="D7" s="66">
        <f>D28</f>
        <v>28835</v>
      </c>
      <c r="E7" s="21">
        <v>28048.14</v>
      </c>
      <c r="F7" s="29"/>
      <c r="G7" s="53" t="s">
        <v>35</v>
      </c>
      <c r="H7" s="96"/>
      <c r="I7" s="97"/>
      <c r="J7" s="78"/>
      <c r="K7" s="50"/>
      <c r="L7" s="87" t="s">
        <v>36</v>
      </c>
      <c r="M7" s="54"/>
      <c r="N7" s="52">
        <v>33171.43</v>
      </c>
      <c r="O7" s="1"/>
      <c r="P7" s="116">
        <v>12541.43</v>
      </c>
    </row>
    <row r="8" spans="1:16" x14ac:dyDescent="0.3">
      <c r="A8" s="1"/>
      <c r="B8" s="66"/>
      <c r="C8" s="23"/>
      <c r="D8" s="66"/>
      <c r="E8" s="21"/>
      <c r="F8" s="29"/>
      <c r="G8" s="49" t="s">
        <v>37</v>
      </c>
      <c r="H8" s="96"/>
      <c r="I8" s="97"/>
      <c r="J8" s="78"/>
      <c r="K8" s="50"/>
      <c r="L8" s="86"/>
      <c r="M8" s="51"/>
      <c r="N8" s="52"/>
      <c r="O8" s="117"/>
      <c r="P8" s="116"/>
    </row>
    <row r="9" spans="1:16" ht="15.6" x14ac:dyDescent="0.3">
      <c r="A9" s="3" t="s">
        <v>3</v>
      </c>
      <c r="B9" s="67"/>
      <c r="C9" s="13"/>
      <c r="D9" s="67"/>
      <c r="E9" s="105"/>
      <c r="F9" s="29"/>
      <c r="G9" s="49" t="s">
        <v>41</v>
      </c>
      <c r="H9" s="98">
        <v>100</v>
      </c>
      <c r="I9" s="97"/>
      <c r="J9" s="55">
        <v>100</v>
      </c>
      <c r="K9" s="50"/>
      <c r="L9" s="86"/>
      <c r="M9" s="51"/>
      <c r="N9" s="52"/>
      <c r="O9" s="117"/>
      <c r="P9" s="116"/>
    </row>
    <row r="10" spans="1:16" ht="15.6" x14ac:dyDescent="0.3">
      <c r="A10" s="1"/>
      <c r="B10" s="68"/>
      <c r="C10" s="12"/>
      <c r="D10" s="68"/>
      <c r="E10" s="21"/>
      <c r="F10" s="28"/>
      <c r="G10" s="49"/>
      <c r="H10" s="96"/>
      <c r="I10" s="97">
        <f>H9</f>
        <v>100</v>
      </c>
      <c r="J10" s="78"/>
      <c r="K10" s="50">
        <f>J9</f>
        <v>100</v>
      </c>
      <c r="L10" s="86"/>
      <c r="M10" s="51"/>
      <c r="N10" s="52"/>
      <c r="O10" s="117"/>
      <c r="P10" s="116"/>
    </row>
    <row r="11" spans="1:16" x14ac:dyDescent="0.3">
      <c r="A11" s="1" t="s">
        <v>4</v>
      </c>
      <c r="B11" s="68">
        <f>B58</f>
        <v>33102.149999999994</v>
      </c>
      <c r="C11" s="12">
        <f>C58</f>
        <v>19810</v>
      </c>
      <c r="D11" s="68">
        <f>D58</f>
        <v>21202.01</v>
      </c>
      <c r="E11" s="21">
        <v>23139.7</v>
      </c>
      <c r="F11" s="29"/>
      <c r="G11" s="49"/>
      <c r="H11" s="96"/>
      <c r="I11" s="97"/>
      <c r="J11" s="78"/>
      <c r="K11" s="50"/>
      <c r="L11" s="86"/>
      <c r="M11" s="51"/>
      <c r="N11" s="52"/>
      <c r="O11" s="117"/>
      <c r="P11" s="116"/>
    </row>
    <row r="12" spans="1:16" x14ac:dyDescent="0.3">
      <c r="A12" s="7"/>
      <c r="B12" s="69"/>
      <c r="C12" s="14"/>
      <c r="D12" s="69"/>
      <c r="E12" s="114"/>
      <c r="F12" s="29"/>
      <c r="G12" s="53" t="s">
        <v>38</v>
      </c>
      <c r="H12" s="96"/>
      <c r="I12" s="97"/>
      <c r="J12" s="78"/>
      <c r="K12" s="50"/>
      <c r="L12" s="87" t="s">
        <v>43</v>
      </c>
      <c r="M12" s="51"/>
      <c r="N12" s="52"/>
      <c r="O12" s="117"/>
      <c r="P12" s="116"/>
    </row>
    <row r="13" spans="1:16" x14ac:dyDescent="0.3">
      <c r="A13" s="4" t="s">
        <v>5</v>
      </c>
      <c r="B13" s="18">
        <f>B7-B11</f>
        <v>20630.000000000007</v>
      </c>
      <c r="C13" s="15">
        <f>C7-C11</f>
        <v>3190</v>
      </c>
      <c r="D13" s="18">
        <f>D7-D11</f>
        <v>7632.9900000000016</v>
      </c>
      <c r="E13" s="21">
        <v>4908.4399999999996</v>
      </c>
      <c r="F13" s="29"/>
      <c r="G13" s="49" t="s">
        <v>39</v>
      </c>
      <c r="H13" s="96">
        <v>33171.43</v>
      </c>
      <c r="I13" s="97"/>
      <c r="J13" s="78">
        <v>12541.43</v>
      </c>
      <c r="K13" s="50"/>
      <c r="L13" s="86"/>
      <c r="M13" s="51"/>
      <c r="N13" s="52"/>
      <c r="O13" s="117"/>
      <c r="P13" s="116"/>
    </row>
    <row r="14" spans="1:16" x14ac:dyDescent="0.3">
      <c r="A14" s="4"/>
      <c r="B14" s="18"/>
      <c r="C14" s="74"/>
      <c r="D14" s="18"/>
      <c r="E14" s="21"/>
      <c r="F14" s="29"/>
      <c r="G14" s="49" t="s">
        <v>42</v>
      </c>
      <c r="H14" s="99">
        <v>100</v>
      </c>
      <c r="I14" s="97"/>
      <c r="J14" s="81">
        <v>100</v>
      </c>
      <c r="K14" s="50"/>
      <c r="L14" s="86"/>
      <c r="M14" s="51"/>
      <c r="N14" s="52"/>
      <c r="O14" s="117"/>
      <c r="P14" s="116"/>
    </row>
    <row r="15" spans="1:16" x14ac:dyDescent="0.3">
      <c r="A15" s="1"/>
      <c r="B15" s="68"/>
      <c r="C15" s="12"/>
      <c r="D15" s="68"/>
      <c r="E15" s="21"/>
      <c r="F15" s="29"/>
      <c r="G15" s="49"/>
      <c r="H15" s="96"/>
      <c r="I15" s="97">
        <f>H13-H14</f>
        <v>33071.43</v>
      </c>
      <c r="J15" s="78"/>
      <c r="K15" s="50">
        <f>J13-J14</f>
        <v>12441.43</v>
      </c>
      <c r="L15" s="86"/>
      <c r="M15" s="51"/>
      <c r="N15" s="52"/>
      <c r="O15" s="117"/>
      <c r="P15" s="116"/>
    </row>
    <row r="16" spans="1:16" ht="15.6" x14ac:dyDescent="0.3">
      <c r="A16" s="1"/>
      <c r="B16" s="68"/>
      <c r="C16" s="12"/>
      <c r="D16" s="68"/>
      <c r="E16" s="21"/>
      <c r="F16" s="28"/>
      <c r="G16" s="49"/>
      <c r="H16" s="96"/>
      <c r="I16" s="97"/>
      <c r="J16" s="78"/>
      <c r="K16" s="50"/>
      <c r="L16" s="86"/>
      <c r="M16" s="51"/>
      <c r="N16" s="52"/>
      <c r="O16" s="117"/>
      <c r="P16" s="116"/>
    </row>
    <row r="17" spans="1:16" ht="16.2" thickBot="1" x14ac:dyDescent="0.35">
      <c r="A17" s="3" t="s">
        <v>25</v>
      </c>
      <c r="B17" s="67">
        <f t="shared" ref="B17" si="0">B13</f>
        <v>20630.000000000007</v>
      </c>
      <c r="C17" s="13">
        <f t="shared" ref="C17:D17" si="1">C13</f>
        <v>3190</v>
      </c>
      <c r="D17" s="67">
        <f t="shared" si="1"/>
        <v>7632.9900000000016</v>
      </c>
      <c r="E17" s="105">
        <v>4908.4399999999996</v>
      </c>
      <c r="F17" s="29"/>
      <c r="G17" s="56" t="s">
        <v>40</v>
      </c>
      <c r="H17" s="92"/>
      <c r="I17" s="100">
        <f>I10+I15</f>
        <v>33171.43</v>
      </c>
      <c r="J17" s="79"/>
      <c r="K17" s="57">
        <f>K10+K15</f>
        <v>12541.43</v>
      </c>
      <c r="L17" s="88" t="s">
        <v>40</v>
      </c>
      <c r="M17" s="44"/>
      <c r="N17" s="58">
        <f>SUM(N4:N16)</f>
        <v>33171.43</v>
      </c>
      <c r="O17" s="118"/>
      <c r="P17" s="119">
        <f>SUM(P4:P16)</f>
        <v>12541.43</v>
      </c>
    </row>
    <row r="18" spans="1:16" ht="15.6" thickTop="1" thickBot="1" x14ac:dyDescent="0.35">
      <c r="A18" s="6"/>
      <c r="B18" s="71"/>
      <c r="C18" s="70"/>
      <c r="D18" s="71"/>
      <c r="E18" s="106"/>
      <c r="G18" s="59"/>
      <c r="H18" s="101"/>
      <c r="I18" s="102"/>
      <c r="J18" s="82"/>
      <c r="K18" s="60"/>
      <c r="L18" s="89"/>
      <c r="M18" s="61"/>
      <c r="N18" s="62"/>
      <c r="O18" s="82"/>
      <c r="P18" s="60"/>
    </row>
    <row r="19" spans="1:16" x14ac:dyDescent="0.3">
      <c r="A19" s="8"/>
      <c r="B19" s="73"/>
      <c r="C19" s="72"/>
      <c r="D19" s="73"/>
      <c r="G19" s="29"/>
    </row>
    <row r="20" spans="1:16" ht="15" thickBot="1" x14ac:dyDescent="0.35">
      <c r="C20" s="11"/>
    </row>
    <row r="21" spans="1:16" ht="18" x14ac:dyDescent="0.35">
      <c r="A21" s="10" t="s">
        <v>14</v>
      </c>
      <c r="B21" s="76" t="s">
        <v>18</v>
      </c>
      <c r="C21" s="133" t="s">
        <v>16</v>
      </c>
      <c r="D21" s="123" t="s">
        <v>18</v>
      </c>
      <c r="E21" s="107" t="s">
        <v>18</v>
      </c>
      <c r="F21" s="27"/>
    </row>
    <row r="22" spans="1:16" ht="18.600000000000001" thickBot="1" x14ac:dyDescent="0.4">
      <c r="A22" s="115" t="s">
        <v>1</v>
      </c>
      <c r="B22" s="64">
        <f>+B4</f>
        <v>2022</v>
      </c>
      <c r="C22" s="134">
        <f>+C4</f>
        <v>2022</v>
      </c>
      <c r="D22" s="124">
        <f>+D4</f>
        <v>2021</v>
      </c>
      <c r="E22" s="104">
        <f>+E4</f>
        <v>2020</v>
      </c>
      <c r="F22" s="29"/>
      <c r="G22" s="27"/>
    </row>
    <row r="23" spans="1:16" ht="18" x14ac:dyDescent="0.35">
      <c r="A23" s="8"/>
      <c r="B23" s="34"/>
      <c r="C23" s="122"/>
      <c r="D23" s="121"/>
      <c r="E23" s="108"/>
      <c r="F23" s="29"/>
      <c r="G23" s="27"/>
    </row>
    <row r="24" spans="1:16" ht="15.6" x14ac:dyDescent="0.3">
      <c r="A24" s="3" t="s">
        <v>6</v>
      </c>
      <c r="B24" s="34"/>
      <c r="C24" s="122"/>
      <c r="D24" s="121"/>
      <c r="E24" s="109"/>
      <c r="F24" s="29"/>
      <c r="G24" s="29"/>
      <c r="L24" s="25"/>
    </row>
    <row r="25" spans="1:16" x14ac:dyDescent="0.3">
      <c r="A25" s="1"/>
      <c r="B25" s="34"/>
      <c r="C25" s="122"/>
      <c r="D25" s="121"/>
      <c r="E25" s="109"/>
      <c r="F25" s="29"/>
      <c r="G25" s="29"/>
    </row>
    <row r="26" spans="1:16" x14ac:dyDescent="0.3">
      <c r="A26" s="1" t="s">
        <v>46</v>
      </c>
      <c r="B26" s="34">
        <v>18732.150000000001</v>
      </c>
      <c r="C26" s="122">
        <v>23000</v>
      </c>
      <c r="D26" s="121">
        <f>75+10+2500+2500+10+10+10+10000+10+10+40+10+10+10000+10+250+10+2250+350+10+750+10</f>
        <v>28835</v>
      </c>
      <c r="E26" s="109">
        <v>28048.14</v>
      </c>
      <c r="F26" s="29"/>
      <c r="G26" s="29"/>
    </row>
    <row r="27" spans="1:16" x14ac:dyDescent="0.3">
      <c r="A27" s="1" t="s">
        <v>47</v>
      </c>
      <c r="B27" s="120">
        <v>35000</v>
      </c>
      <c r="C27" s="135">
        <v>0</v>
      </c>
      <c r="D27" s="125"/>
      <c r="E27" s="110"/>
      <c r="F27" s="29"/>
      <c r="G27" s="29"/>
    </row>
    <row r="28" spans="1:16" x14ac:dyDescent="0.3">
      <c r="A28" s="1" t="s">
        <v>5</v>
      </c>
      <c r="B28" s="36">
        <f>SUM(B26:B27)</f>
        <v>53732.15</v>
      </c>
      <c r="C28" s="136">
        <f>SUM(C26:C27)</f>
        <v>23000</v>
      </c>
      <c r="D28" s="126">
        <f>SUM(D26:D26)</f>
        <v>28835</v>
      </c>
      <c r="E28" s="111">
        <v>28048.14</v>
      </c>
      <c r="F28" s="30"/>
      <c r="G28" s="29"/>
    </row>
    <row r="29" spans="1:16" x14ac:dyDescent="0.3">
      <c r="A29" s="1"/>
      <c r="B29" s="32"/>
      <c r="C29" s="122"/>
      <c r="D29" s="121"/>
      <c r="E29" s="109"/>
      <c r="F29" s="29"/>
      <c r="G29" s="29"/>
    </row>
    <row r="30" spans="1:16" ht="15.6" x14ac:dyDescent="0.3">
      <c r="A30" s="3" t="s">
        <v>4</v>
      </c>
      <c r="B30" s="37"/>
      <c r="C30" s="122"/>
      <c r="D30" s="121"/>
      <c r="E30" s="109"/>
      <c r="F30" s="29"/>
      <c r="G30" s="30"/>
    </row>
    <row r="31" spans="1:16" ht="15.6" x14ac:dyDescent="0.3">
      <c r="A31" s="3"/>
      <c r="B31" s="120"/>
      <c r="C31" s="122"/>
      <c r="D31" s="121"/>
      <c r="E31" s="109"/>
      <c r="F31" s="29"/>
      <c r="G31" s="29"/>
    </row>
    <row r="32" spans="1:16" x14ac:dyDescent="0.3">
      <c r="A32" s="1" t="s">
        <v>17</v>
      </c>
      <c r="B32" s="75">
        <v>0</v>
      </c>
      <c r="C32" s="122">
        <v>50</v>
      </c>
      <c r="D32" s="127">
        <v>31.98</v>
      </c>
      <c r="E32" s="112"/>
      <c r="F32" s="29"/>
      <c r="G32" s="29"/>
    </row>
    <row r="33" spans="1:7" x14ac:dyDescent="0.3">
      <c r="A33" s="1" t="s">
        <v>21</v>
      </c>
      <c r="B33" s="75">
        <v>0</v>
      </c>
      <c r="C33" s="122">
        <v>500</v>
      </c>
      <c r="D33" s="127">
        <f>176+180</f>
        <v>356</v>
      </c>
      <c r="E33" s="112">
        <v>176</v>
      </c>
      <c r="F33" s="29"/>
      <c r="G33" s="29"/>
    </row>
    <row r="34" spans="1:7" x14ac:dyDescent="0.3">
      <c r="A34" s="1" t="s">
        <v>48</v>
      </c>
      <c r="B34" s="75">
        <v>17820</v>
      </c>
      <c r="C34" s="137">
        <v>17820</v>
      </c>
      <c r="D34" s="127">
        <f>4950+4950+4950+4950</f>
        <v>19800</v>
      </c>
      <c r="E34" s="112">
        <v>22450</v>
      </c>
      <c r="F34" s="29"/>
      <c r="G34" s="29"/>
    </row>
    <row r="35" spans="1:7" x14ac:dyDescent="0.3">
      <c r="A35" s="1" t="s">
        <v>49</v>
      </c>
      <c r="B35" s="75">
        <v>181.27</v>
      </c>
      <c r="C35" s="122">
        <v>50</v>
      </c>
      <c r="D35" s="127">
        <v>27.84</v>
      </c>
      <c r="E35" s="112"/>
      <c r="F35" s="29"/>
      <c r="G35" s="29"/>
    </row>
    <row r="36" spans="1:7" x14ac:dyDescent="0.3">
      <c r="A36" s="1" t="s">
        <v>30</v>
      </c>
      <c r="B36" s="75">
        <v>0</v>
      </c>
      <c r="C36" s="122">
        <v>0</v>
      </c>
      <c r="D36" s="127">
        <v>275</v>
      </c>
      <c r="E36" s="112"/>
      <c r="F36" s="30"/>
      <c r="G36" s="29"/>
    </row>
    <row r="37" spans="1:7" x14ac:dyDescent="0.3">
      <c r="A37" s="1" t="s">
        <v>7</v>
      </c>
      <c r="B37" s="75">
        <v>0</v>
      </c>
      <c r="C37" s="122">
        <v>0</v>
      </c>
      <c r="D37" s="127">
        <v>0</v>
      </c>
      <c r="E37" s="112"/>
      <c r="F37" s="29"/>
      <c r="G37" s="29"/>
    </row>
    <row r="38" spans="1:7" x14ac:dyDescent="0.3">
      <c r="A38" s="1" t="s">
        <v>8</v>
      </c>
      <c r="B38" s="75">
        <v>0</v>
      </c>
      <c r="C38" s="122">
        <v>100</v>
      </c>
      <c r="D38" s="127">
        <v>57.17</v>
      </c>
      <c r="E38" s="112"/>
      <c r="F38" s="30"/>
      <c r="G38" s="30"/>
    </row>
    <row r="39" spans="1:7" x14ac:dyDescent="0.3">
      <c r="A39" s="1" t="s">
        <v>15</v>
      </c>
      <c r="B39" s="75">
        <v>0</v>
      </c>
      <c r="C39" s="122">
        <v>100</v>
      </c>
      <c r="D39" s="127">
        <v>0</v>
      </c>
      <c r="E39" s="112">
        <v>79.599999999999994</v>
      </c>
      <c r="F39" s="29"/>
      <c r="G39" s="29"/>
    </row>
    <row r="40" spans="1:7" x14ac:dyDescent="0.3">
      <c r="A40" s="1" t="s">
        <v>19</v>
      </c>
      <c r="B40" s="75">
        <v>0</v>
      </c>
      <c r="C40" s="122">
        <v>0</v>
      </c>
      <c r="D40" s="127">
        <v>0</v>
      </c>
      <c r="E40" s="112"/>
      <c r="F40" s="29"/>
      <c r="G40" s="30"/>
    </row>
    <row r="41" spans="1:7" x14ac:dyDescent="0.3">
      <c r="A41" s="1" t="s">
        <v>50</v>
      </c>
      <c r="B41" s="75">
        <v>690</v>
      </c>
      <c r="C41" s="122">
        <v>160</v>
      </c>
      <c r="D41" s="127">
        <f>75+85</f>
        <v>160</v>
      </c>
      <c r="E41" s="112"/>
      <c r="F41" s="29"/>
      <c r="G41" s="29"/>
    </row>
    <row r="42" spans="1:7" x14ac:dyDescent="0.3">
      <c r="A42" s="1" t="s">
        <v>51</v>
      </c>
      <c r="B42" s="75">
        <v>965</v>
      </c>
      <c r="C42" s="122">
        <v>0</v>
      </c>
      <c r="D42" s="127"/>
      <c r="E42" s="112"/>
      <c r="F42" s="29"/>
      <c r="G42" s="29"/>
    </row>
    <row r="43" spans="1:7" x14ac:dyDescent="0.3">
      <c r="A43" s="1" t="s">
        <v>24</v>
      </c>
      <c r="B43" s="75">
        <v>0</v>
      </c>
      <c r="C43" s="122">
        <v>100</v>
      </c>
      <c r="D43" s="127">
        <f>50+50</f>
        <v>100</v>
      </c>
      <c r="E43" s="112"/>
      <c r="F43" s="29"/>
      <c r="G43" s="29"/>
    </row>
    <row r="44" spans="1:7" x14ac:dyDescent="0.3">
      <c r="A44" s="1" t="s">
        <v>52</v>
      </c>
      <c r="B44" s="75">
        <v>420</v>
      </c>
      <c r="C44" s="122">
        <v>0</v>
      </c>
      <c r="D44" s="127"/>
      <c r="E44" s="112"/>
      <c r="F44" s="29"/>
      <c r="G44" s="29"/>
    </row>
    <row r="45" spans="1:7" x14ac:dyDescent="0.3">
      <c r="A45" s="1" t="s">
        <v>26</v>
      </c>
      <c r="B45" s="75">
        <v>0</v>
      </c>
      <c r="C45" s="122">
        <v>100</v>
      </c>
      <c r="D45" s="127">
        <v>86</v>
      </c>
      <c r="E45" s="112"/>
      <c r="F45" s="30"/>
      <c r="G45" s="29"/>
    </row>
    <row r="46" spans="1:7" x14ac:dyDescent="0.3">
      <c r="A46" s="1" t="s">
        <v>53</v>
      </c>
      <c r="B46" s="75">
        <v>1177.5</v>
      </c>
      <c r="C46" s="122">
        <v>0</v>
      </c>
      <c r="D46" s="127"/>
      <c r="E46" s="112"/>
      <c r="F46" s="29"/>
      <c r="G46" s="29"/>
    </row>
    <row r="47" spans="1:7" x14ac:dyDescent="0.3">
      <c r="A47" s="1" t="s">
        <v>54</v>
      </c>
      <c r="B47" s="75">
        <v>10007.799999999999</v>
      </c>
      <c r="C47" s="122">
        <v>0</v>
      </c>
      <c r="D47" s="127"/>
      <c r="E47" s="112"/>
      <c r="F47" s="29"/>
      <c r="G47" s="30"/>
    </row>
    <row r="48" spans="1:7" x14ac:dyDescent="0.3">
      <c r="A48" s="1" t="s">
        <v>9</v>
      </c>
      <c r="B48" s="75">
        <v>0</v>
      </c>
      <c r="C48" s="122">
        <v>0</v>
      </c>
      <c r="D48" s="127">
        <v>0</v>
      </c>
      <c r="E48" s="112"/>
      <c r="F48" s="29"/>
      <c r="G48" s="29"/>
    </row>
    <row r="49" spans="1:7" x14ac:dyDescent="0.3">
      <c r="A49" s="1" t="s">
        <v>55</v>
      </c>
      <c r="B49" s="75">
        <v>546.13</v>
      </c>
      <c r="C49" s="122">
        <v>150</v>
      </c>
      <c r="D49" s="127">
        <v>0</v>
      </c>
      <c r="E49" s="112">
        <v>242</v>
      </c>
      <c r="F49" s="30"/>
      <c r="G49" s="29"/>
    </row>
    <row r="50" spans="1:7" x14ac:dyDescent="0.3">
      <c r="A50" s="1" t="s">
        <v>56</v>
      </c>
      <c r="B50" s="75">
        <v>15</v>
      </c>
      <c r="C50" s="122">
        <v>50</v>
      </c>
      <c r="D50" s="127">
        <v>0.19</v>
      </c>
      <c r="E50" s="112">
        <v>36.1</v>
      </c>
      <c r="G50" s="29"/>
    </row>
    <row r="51" spans="1:7" x14ac:dyDescent="0.3">
      <c r="A51" s="1" t="s">
        <v>12</v>
      </c>
      <c r="B51" s="75">
        <v>0</v>
      </c>
      <c r="C51" s="122">
        <v>300</v>
      </c>
      <c r="D51" s="127">
        <v>0</v>
      </c>
      <c r="E51" s="112"/>
      <c r="G51" s="30"/>
    </row>
    <row r="52" spans="1:7" x14ac:dyDescent="0.3">
      <c r="A52" s="1" t="s">
        <v>11</v>
      </c>
      <c r="B52" s="75">
        <v>0</v>
      </c>
      <c r="C52" s="122">
        <v>0</v>
      </c>
      <c r="D52" s="127">
        <v>0</v>
      </c>
      <c r="E52" s="112"/>
      <c r="F52" t="s">
        <v>0</v>
      </c>
    </row>
    <row r="53" spans="1:7" x14ac:dyDescent="0.3">
      <c r="A53" s="1" t="s">
        <v>57</v>
      </c>
      <c r="B53" s="75">
        <v>928</v>
      </c>
      <c r="C53" s="122">
        <v>0</v>
      </c>
      <c r="D53" s="127"/>
      <c r="E53" s="112"/>
      <c r="F53" t="s">
        <v>0</v>
      </c>
    </row>
    <row r="54" spans="1:7" x14ac:dyDescent="0.3">
      <c r="A54" s="1" t="s">
        <v>23</v>
      </c>
      <c r="B54" s="75">
        <v>138</v>
      </c>
      <c r="C54" s="122">
        <v>115</v>
      </c>
      <c r="D54" s="127">
        <f>11.5+11.5+11.5+11.5+11.5+11.5+11.5+11.5+11.5</f>
        <v>103.5</v>
      </c>
      <c r="E54" s="112"/>
      <c r="F54" s="25"/>
    </row>
    <row r="55" spans="1:7" x14ac:dyDescent="0.3">
      <c r="A55" s="1" t="s">
        <v>22</v>
      </c>
      <c r="B55" s="75">
        <v>213.45</v>
      </c>
      <c r="C55" s="122">
        <v>210</v>
      </c>
      <c r="D55" s="127">
        <f>16.57+15.45+17.1+17.1+17.1+17.1+17.1+17.1+17.1+17.1+17.1+17.1</f>
        <v>203.01999999999995</v>
      </c>
      <c r="E55" s="112">
        <v>156</v>
      </c>
      <c r="F55" s="26"/>
    </row>
    <row r="56" spans="1:7" x14ac:dyDescent="0.3">
      <c r="A56" s="1" t="s">
        <v>29</v>
      </c>
      <c r="B56" s="31">
        <v>0</v>
      </c>
      <c r="C56" s="122">
        <v>5</v>
      </c>
      <c r="D56" s="128">
        <v>1.31</v>
      </c>
      <c r="E56" s="113"/>
    </row>
    <row r="57" spans="1:7" x14ac:dyDescent="0.3">
      <c r="A57" s="7" t="s">
        <v>28</v>
      </c>
      <c r="B57" s="32"/>
      <c r="C57" s="138"/>
      <c r="D57" s="129"/>
      <c r="E57" s="110"/>
      <c r="G57" s="25"/>
    </row>
    <row r="58" spans="1:7" x14ac:dyDescent="0.3">
      <c r="A58" s="1" t="s">
        <v>10</v>
      </c>
      <c r="B58" s="33">
        <f>SUM(B31:B57)</f>
        <v>33102.149999999994</v>
      </c>
      <c r="C58" s="139">
        <f>SUM(C31:C57)</f>
        <v>19810</v>
      </c>
      <c r="D58" s="130">
        <f>SUM(D31:D57)</f>
        <v>21202.01</v>
      </c>
      <c r="E58" s="109">
        <f>SUM(E32:E57)</f>
        <v>23139.699999999997</v>
      </c>
      <c r="F58" s="25"/>
      <c r="G58" s="25"/>
    </row>
    <row r="59" spans="1:7" x14ac:dyDescent="0.3">
      <c r="A59" s="1" t="s">
        <v>27</v>
      </c>
      <c r="B59" s="37"/>
      <c r="C59" s="140"/>
      <c r="D59" s="131"/>
      <c r="E59" s="110"/>
    </row>
    <row r="60" spans="1:7" ht="16.2" thickBot="1" x14ac:dyDescent="0.35">
      <c r="A60" s="16" t="s">
        <v>13</v>
      </c>
      <c r="B60" s="35">
        <f>B28-B58</f>
        <v>20630.000000000007</v>
      </c>
      <c r="C60" s="141">
        <f>C28-C58</f>
        <v>3190</v>
      </c>
      <c r="D60" s="132">
        <f>D28-D58</f>
        <v>7632.9900000000016</v>
      </c>
      <c r="E60" s="77">
        <f>E28-E58</f>
        <v>4908.4400000000023</v>
      </c>
    </row>
    <row r="61" spans="1:7" x14ac:dyDescent="0.3">
      <c r="A61" s="19" t="s">
        <v>0</v>
      </c>
      <c r="B61" s="19"/>
      <c r="C61" s="24"/>
      <c r="D61" s="25"/>
      <c r="E61" s="25"/>
    </row>
    <row r="62" spans="1:7" x14ac:dyDescent="0.3">
      <c r="A62" s="26"/>
      <c r="B62" s="26"/>
      <c r="C62" s="26"/>
    </row>
    <row r="65" spans="4:5" x14ac:dyDescent="0.3">
      <c r="D65" s="25"/>
      <c r="E65" s="25"/>
    </row>
  </sheetData>
  <mergeCells count="4">
    <mergeCell ref="H3:I3"/>
    <mergeCell ref="M3:N3"/>
    <mergeCell ref="J3:K3"/>
    <mergeCell ref="O3:P3"/>
  </mergeCells>
  <pageMargins left="0.70866141732283472" right="0.70866141732283472" top="0.74803149606299213" bottom="0.74803149606299213" header="0.31496062992125984" footer="0.31496062992125984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66243CC2217D408A68C615EACE3968" ma:contentTypeVersion="7" ma:contentTypeDescription="Een nieuw document maken." ma:contentTypeScope="" ma:versionID="047e1429980562f54cd5b8bb33bde1f6">
  <xsd:schema xmlns:xsd="http://www.w3.org/2001/XMLSchema" xmlns:xs="http://www.w3.org/2001/XMLSchema" xmlns:p="http://schemas.microsoft.com/office/2006/metadata/properties" xmlns:ns3="452608ce-f2f3-480d-98bc-44f976ce03ad" targetNamespace="http://schemas.microsoft.com/office/2006/metadata/properties" ma:root="true" ma:fieldsID="5098a7f128cb2901078c5c5e0bb89296" ns3:_="">
    <xsd:import namespace="452608ce-f2f3-480d-98bc-44f976ce03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608ce-f2f3-480d-98bc-44f976ce03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5A685A-C592-4482-A1F6-5A35C4D9EA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882528-0F1A-4A72-A1B7-4CE746DE3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608ce-f2f3-480d-98bc-44f976ce03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DBDB89-6B19-4AAF-91E8-0BB7A9FF1BE6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52608ce-f2f3-480d-98bc-44f976ce03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Realisatie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Henk Wessels</dc:creator>
  <cp:lastModifiedBy>Eigenaar</cp:lastModifiedBy>
  <cp:lastPrinted>2023-03-07T19:19:22Z</cp:lastPrinted>
  <dcterms:created xsi:type="dcterms:W3CDTF">2008-06-05T13:09:27Z</dcterms:created>
  <dcterms:modified xsi:type="dcterms:W3CDTF">2023-03-23T09:12:31Z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0x010100FC66243CC2217D408A68C615EACE3968</vt:lpwstr>
  </property>
</Properties>
</file>